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Šef računovodstva\Desktop\2024\Prijedlog Financijskog plana 2025-2027\"/>
    </mc:Choice>
  </mc:AlternateContent>
  <xr:revisionPtr revIDLastSave="0" documentId="13_ncr:1_{870D910F-969A-4D5F-9250-44A57A7FD9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trogasci" sheetId="1" r:id="rId1"/>
  </sheets>
  <definedNames>
    <definedName name="_xlnm.Print_Titles" localSheetId="0">vatrogasci!$20:$22</definedName>
    <definedName name="_xlnm.Print_Area" localSheetId="0">vatrogasci!$B$1:$K$96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K34" i="1"/>
  <c r="K33" i="1"/>
  <c r="K28" i="1"/>
  <c r="K29" i="1"/>
  <c r="K32" i="1"/>
  <c r="K30" i="1"/>
  <c r="K31" i="1"/>
  <c r="G35" i="1"/>
  <c r="G27" i="1" l="1"/>
  <c r="G26" i="1"/>
  <c r="I67" i="1" l="1"/>
  <c r="J67" i="1" s="1"/>
  <c r="I68" i="1"/>
  <c r="J68" i="1" s="1"/>
  <c r="I69" i="1"/>
  <c r="J69" i="1" s="1"/>
  <c r="I70" i="1"/>
  <c r="J70" i="1" s="1"/>
  <c r="I66" i="1"/>
  <c r="J66" i="1" s="1"/>
  <c r="I59" i="1"/>
  <c r="I54" i="1"/>
  <c r="J54" i="1" s="1"/>
  <c r="I55" i="1"/>
  <c r="J55" i="1" s="1"/>
  <c r="I56" i="1"/>
  <c r="J56" i="1" s="1"/>
  <c r="I57" i="1"/>
  <c r="J57" i="1" s="1"/>
  <c r="I53" i="1"/>
  <c r="J53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38" i="1"/>
  <c r="J38" i="1" s="1"/>
  <c r="I39" i="1"/>
  <c r="J39" i="1" s="1"/>
  <c r="I40" i="1"/>
  <c r="J40" i="1" s="1"/>
  <c r="I41" i="1"/>
  <c r="J41" i="1" s="1"/>
  <c r="I42" i="1"/>
  <c r="J42" i="1" s="1"/>
  <c r="I37" i="1"/>
  <c r="J37" i="1" s="1"/>
  <c r="H65" i="1"/>
  <c r="H58" i="1"/>
  <c r="H52" i="1"/>
  <c r="H43" i="1"/>
  <c r="H36" i="1"/>
  <c r="G65" i="1"/>
  <c r="G58" i="1"/>
  <c r="G52" i="1"/>
  <c r="G43" i="1"/>
  <c r="G36" i="1"/>
  <c r="I35" i="1" l="1"/>
  <c r="K35" i="1" s="1"/>
  <c r="I27" i="1"/>
  <c r="I26" i="1" s="1"/>
  <c r="J43" i="1"/>
  <c r="K49" i="1"/>
  <c r="I58" i="1"/>
  <c r="J59" i="1"/>
  <c r="K39" i="1"/>
  <c r="K46" i="1"/>
  <c r="K50" i="1"/>
  <c r="K56" i="1"/>
  <c r="K66" i="1"/>
  <c r="J65" i="1"/>
  <c r="K67" i="1"/>
  <c r="K40" i="1"/>
  <c r="K57" i="1"/>
  <c r="K42" i="1"/>
  <c r="K38" i="1"/>
  <c r="K47" i="1"/>
  <c r="K51" i="1"/>
  <c r="K55" i="1"/>
  <c r="K70" i="1"/>
  <c r="K45" i="1"/>
  <c r="K68" i="1"/>
  <c r="K37" i="1"/>
  <c r="J36" i="1"/>
  <c r="K41" i="1"/>
  <c r="K44" i="1"/>
  <c r="K48" i="1"/>
  <c r="J52" i="1"/>
  <c r="K53" i="1"/>
  <c r="K54" i="1"/>
  <c r="K69" i="1"/>
  <c r="I65" i="1"/>
  <c r="I36" i="1"/>
  <c r="I52" i="1"/>
  <c r="I43" i="1"/>
  <c r="H26" i="1"/>
  <c r="H25" i="1" s="1"/>
  <c r="H24" i="1" s="1"/>
  <c r="K43" i="1" l="1"/>
  <c r="J58" i="1"/>
  <c r="K59" i="1"/>
  <c r="K52" i="1"/>
  <c r="K65" i="1"/>
  <c r="K36" i="1"/>
  <c r="I25" i="1"/>
  <c r="I24" i="1" s="1"/>
  <c r="I77" i="1" s="1"/>
  <c r="H77" i="1"/>
  <c r="H79" i="1"/>
  <c r="I79" i="1" l="1"/>
  <c r="K58" i="1"/>
  <c r="G25" i="1" l="1"/>
  <c r="G24" i="1" s="1"/>
  <c r="G79" i="1" l="1"/>
  <c r="G77" i="1"/>
  <c r="J27" i="1"/>
  <c r="J26" i="1" l="1"/>
  <c r="J25" i="1" s="1"/>
  <c r="J24" i="1" s="1"/>
  <c r="J77" i="1" s="1"/>
  <c r="K27" i="1"/>
  <c r="J79" i="1" l="1"/>
  <c r="K26" i="1"/>
  <c r="K25" i="1" l="1"/>
  <c r="K24" i="1" s="1"/>
  <c r="K79" i="1" l="1"/>
  <c r="K77" i="1"/>
</calcChain>
</file>

<file path=xl/sharedStrings.xml><?xml version="1.0" encoding="utf-8"?>
<sst xmlns="http://schemas.openxmlformats.org/spreadsheetml/2006/main" count="186" uniqueCount="141">
  <si>
    <t>REPUBLIKA HRVATSKA</t>
  </si>
  <si>
    <t>GRAD ZAGREB</t>
  </si>
  <si>
    <t>Klasa:</t>
  </si>
  <si>
    <t>Urbroj: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</si>
  <si>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</si>
  <si>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</si>
  <si>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</si>
  <si>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</si>
  <si>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</si>
  <si>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</si>
  <si>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</si>
  <si>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</si>
  <si>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</si>
  <si>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</si>
  <si>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</si>
  <si>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</si>
  <si>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</si>
  <si>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</si>
  <si>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</si>
  <si>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</si>
  <si>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</si>
  <si>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</si>
  <si>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0320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</si>
  <si>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</si>
  <si>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</si>
  <si>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</si>
  <si>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</si>
  <si>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</si>
  <si>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</si>
  <si>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</si>
  <si>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</si>
  <si>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</si>
  <si>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</si>
  <si>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</si>
  <si>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</si>
  <si>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</si>
  <si>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</si>
  <si>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</si>
  <si>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3234</t>
  </si>
  <si>
    <t>Komunalne usluge</t>
  </si>
  <si>
    <t>Ostali nespomenuti rashodi poslovanja</t>
  </si>
  <si>
    <t>3292</t>
  </si>
  <si>
    <t>Premije osiguranja</t>
  </si>
  <si>
    <t>Šifrarnik:</t>
  </si>
  <si>
    <t>Usluge protupožarne zaštite</t>
  </si>
  <si>
    <t>31</t>
  </si>
  <si>
    <t>FINANCIRANJE DJELATNOSTI IZ VLASTITIH I NAMJENSKIH PRIHODA</t>
  </si>
  <si>
    <t>Vlastiti prihodi</t>
  </si>
  <si>
    <t>7</t>
  </si>
  <si>
    <t>8</t>
  </si>
  <si>
    <t>9</t>
  </si>
  <si>
    <t>10</t>
  </si>
  <si>
    <t>11</t>
  </si>
  <si>
    <t>Sitni inventar i auto gume</t>
  </si>
  <si>
    <t xml:space="preserve">Usluge tekućeg i investicijskog održavanja </t>
  </si>
  <si>
    <t>3233</t>
  </si>
  <si>
    <t>Usluge promidžbe i informiranja</t>
  </si>
  <si>
    <t>12</t>
  </si>
  <si>
    <t>13</t>
  </si>
  <si>
    <t>3235</t>
  </si>
  <si>
    <t>Zakupnine i najamnine</t>
  </si>
  <si>
    <t>14</t>
  </si>
  <si>
    <t>3236</t>
  </si>
  <si>
    <t>Zdravstvene i veterinarske usluge</t>
  </si>
  <si>
    <t>15</t>
  </si>
  <si>
    <t>16</t>
  </si>
  <si>
    <t>3238</t>
  </si>
  <si>
    <t>Računalne usluge</t>
  </si>
  <si>
    <t>17</t>
  </si>
  <si>
    <t>3239</t>
  </si>
  <si>
    <t>Ostale usluge</t>
  </si>
  <si>
    <t>18</t>
  </si>
  <si>
    <t>19</t>
  </si>
  <si>
    <t>3293</t>
  </si>
  <si>
    <t>Reprezentacija</t>
  </si>
  <si>
    <t>20</t>
  </si>
  <si>
    <t>3294</t>
  </si>
  <si>
    <t>Članarine i norme</t>
  </si>
  <si>
    <t>21</t>
  </si>
  <si>
    <t>3295</t>
  </si>
  <si>
    <t>Pristojbe i naknade</t>
  </si>
  <si>
    <t>22</t>
  </si>
  <si>
    <t>3299</t>
  </si>
  <si>
    <t>23</t>
  </si>
  <si>
    <t>3433</t>
  </si>
  <si>
    <t>Zatezne kamate</t>
  </si>
  <si>
    <t>24</t>
  </si>
  <si>
    <t>4221</t>
  </si>
  <si>
    <t>Uredska oprema i namještaj</t>
  </si>
  <si>
    <t>25</t>
  </si>
  <si>
    <t>4222</t>
  </si>
  <si>
    <t>Komunikacijska oprema</t>
  </si>
  <si>
    <t>26</t>
  </si>
  <si>
    <t>4223</t>
  </si>
  <si>
    <t>Oprema za održavanje i zaštitu</t>
  </si>
  <si>
    <t>27</t>
  </si>
  <si>
    <t>4225</t>
  </si>
  <si>
    <t>Ostali financijski rashodi</t>
  </si>
  <si>
    <t>Postrojenja i oprema</t>
  </si>
  <si>
    <t>Instrumenti, uređaji i strojevi</t>
  </si>
  <si>
    <t>4226</t>
  </si>
  <si>
    <t>Sportska i glazbena oprema</t>
  </si>
  <si>
    <t xml:space="preserve">Rashodi za materijal i energiju </t>
  </si>
  <si>
    <t xml:space="preserve">Ostali nespomenuti rashodi poslovanja </t>
  </si>
  <si>
    <t xml:space="preserve">Povećanje </t>
  </si>
  <si>
    <t>Plan 2021.</t>
  </si>
  <si>
    <t>VP6101</t>
  </si>
  <si>
    <t>VP6103</t>
  </si>
  <si>
    <t>VP6105</t>
  </si>
  <si>
    <t>VP6106</t>
  </si>
  <si>
    <t>VP6108</t>
  </si>
  <si>
    <t>Prihodi od pruženih usluga- SMJEŠTAJ U POSTAJI</t>
  </si>
  <si>
    <t>VP6121</t>
  </si>
  <si>
    <t xml:space="preserve">                                    UKUPNO </t>
  </si>
  <si>
    <t>2.</t>
  </si>
  <si>
    <t>1.</t>
  </si>
  <si>
    <t>3.</t>
  </si>
  <si>
    <t>4.</t>
  </si>
  <si>
    <t>5.</t>
  </si>
  <si>
    <t>6.</t>
  </si>
  <si>
    <t>.7.</t>
  </si>
  <si>
    <t>VP6104</t>
  </si>
  <si>
    <t>Prihodi od pruženih usluga- POSEDARJE</t>
  </si>
  <si>
    <t>Prihodi od pruženih usluga- SERVIS</t>
  </si>
  <si>
    <t>Prihodi od pruženih usluga- DIREKTNA DOJAVA POŽARA</t>
  </si>
  <si>
    <t>Prihodi od pruženih usluga- NAJAM ZA ANTENSKI STUP</t>
  </si>
  <si>
    <t>Prihodi od pruženih usluga- OSTALE USLUGE VATROGASACA</t>
  </si>
  <si>
    <t>Prihodi od pruženih usluga- KAMATE</t>
  </si>
  <si>
    <t>SAVSKA CESTA 1</t>
  </si>
  <si>
    <t>GLAVA 00503:JAVNA VATROGASNA POSTROJBA GRADA POSTROJBA</t>
  </si>
  <si>
    <t>Predsjednik Vatrogasnog vijeća:</t>
  </si>
  <si>
    <t>Program A022119.JAVNA VATROGASNA POSTROJBA GRADA ZAGREBA</t>
  </si>
  <si>
    <t>Aktivnost A022119A211901. REDOVNA DJELATNOST PRORAČUNSKIH KORISNIKA                                                                                                                                                                                                                                                                                         IZVOR 3.1.1. VLASTITI PRIHODI</t>
  </si>
  <si>
    <t>Novi Fin.plan za 2024.</t>
  </si>
  <si>
    <t>Fin.plan 2024</t>
  </si>
  <si>
    <t>Izmjena i dopuna fin.plana 2024.</t>
  </si>
  <si>
    <t>Prijedlog financijskog plana Vlastitih i nenamjenskih prihoda i rashoda za 2025.godinu sa projekcijom 2026-2027</t>
  </si>
  <si>
    <t>Zagreb, 15.studenog 2024.godine</t>
  </si>
  <si>
    <t>400-1/24-01/3</t>
  </si>
  <si>
    <t>251-366-100-24-4</t>
  </si>
  <si>
    <t>Josip Juranek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</si>
</sst>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0.00"/>
    <numFmt numFmtId="165" formatCode="* #,##0.00;\(#,##0.00\);0.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92">
    <xf numFmtId="40" fontId="0" fillId="0" borderId="0" xfId="0"/>
    <xf numFmtId="40" fontId="1" fillId="0" borderId="0" xfId="0" applyFont="1"/>
    <xf numFmtId="49" fontId="1" fillId="0" borderId="0" xfId="0" applyNumberFormat="1" applyFont="1"/>
    <xf numFmtId="40" fontId="2" fillId="0" borderId="0" xfId="0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4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right"/>
    </xf>
    <xf numFmtId="164" fontId="1" fillId="0" borderId="0" xfId="0" quotePrefix="1" applyNumberFormat="1" applyFont="1" applyAlignment="1">
      <alignment horizontal="left"/>
    </xf>
    <xf numFmtId="40" fontId="3" fillId="0" borderId="0" xfId="0" applyFont="1"/>
    <xf numFmtId="40" fontId="0" fillId="0" borderId="0" xfId="0" applyAlignment="1">
      <alignment vertical="top" wrapText="1"/>
    </xf>
    <xf numFmtId="40" fontId="2" fillId="0" borderId="1" xfId="0" applyFont="1" applyBorder="1" applyAlignment="1">
      <alignment horizontal="center"/>
    </xf>
    <xf numFmtId="4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0" fontId="1" fillId="0" borderId="2" xfId="0" applyFont="1" applyBorder="1"/>
    <xf numFmtId="40" fontId="1" fillId="0" borderId="2" xfId="0" quotePrefix="1" applyFont="1" applyBorder="1" applyAlignment="1">
      <alignment horizontal="center"/>
    </xf>
    <xf numFmtId="49" fontId="0" fillId="0" borderId="2" xfId="0" quotePrefix="1" applyNumberForma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4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0" fontId="0" fillId="0" borderId="2" xfId="0" quotePrefix="1" applyBorder="1" applyAlignment="1">
      <alignment horizontal="center" vertical="top"/>
    </xf>
    <xf numFmtId="49" fontId="0" fillId="0" borderId="2" xfId="0" applyNumberFormat="1" applyBorder="1" applyAlignment="1">
      <alignment vertical="top"/>
    </xf>
    <xf numFmtId="40" fontId="0" fillId="0" borderId="2" xfId="0" applyBorder="1" applyAlignment="1">
      <alignment vertical="top"/>
    </xf>
    <xf numFmtId="164" fontId="0" fillId="0" borderId="2" xfId="0" quotePrefix="1" applyNumberFormat="1" applyBorder="1" applyAlignment="1">
      <alignment vertical="top" wrapText="1"/>
    </xf>
    <xf numFmtId="40" fontId="2" fillId="0" borderId="2" xfId="0" applyFont="1" applyBorder="1" applyAlignment="1">
      <alignment horizontal="center" vertical="top"/>
    </xf>
    <xf numFmtId="4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vertical="top" wrapText="1"/>
    </xf>
    <xf numFmtId="4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horizontal="center" vertical="top" wrapText="1"/>
    </xf>
    <xf numFmtId="1" fontId="1" fillId="0" borderId="2" xfId="0" quotePrefix="1" applyNumberFormat="1" applyFont="1" applyBorder="1" applyAlignment="1">
      <alignment horizontal="center"/>
    </xf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4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40" fontId="0" fillId="0" borderId="2" xfId="0" quotePrefix="1" applyBorder="1" applyAlignment="1">
      <alignment horizontal="center"/>
    </xf>
    <xf numFmtId="49" fontId="0" fillId="0" borderId="2" xfId="0" applyNumberFormat="1" applyBorder="1"/>
    <xf numFmtId="40" fontId="4" fillId="0" borderId="0" xfId="0" applyFont="1"/>
    <xf numFmtId="49" fontId="4" fillId="0" borderId="0" xfId="0" applyNumberFormat="1" applyFont="1"/>
    <xf numFmtId="40" fontId="5" fillId="0" borderId="0" xfId="0" applyFont="1"/>
    <xf numFmtId="49" fontId="5" fillId="0" borderId="0" xfId="0" applyNumberFormat="1" applyFont="1"/>
    <xf numFmtId="164" fontId="4" fillId="0" borderId="0" xfId="0" applyNumberFormat="1" applyFont="1"/>
    <xf numFmtId="40" fontId="4" fillId="0" borderId="0" xfId="0" quotePrefix="1" applyFont="1"/>
    <xf numFmtId="164" fontId="0" fillId="0" borderId="0" xfId="0" applyNumberFormat="1"/>
    <xf numFmtId="40" fontId="5" fillId="0" borderId="0" xfId="0" applyFont="1" applyAlignment="1">
      <alignment horizontal="center"/>
    </xf>
    <xf numFmtId="4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164" fontId="0" fillId="0" borderId="2" xfId="0" quotePrefix="1" applyNumberFormat="1" applyBorder="1" applyAlignment="1">
      <alignment vertical="center" wrapText="1"/>
    </xf>
    <xf numFmtId="164" fontId="2" fillId="0" borderId="2" xfId="0" quotePrefix="1" applyNumberFormat="1" applyFont="1" applyBorder="1" applyAlignment="1">
      <alignment vertical="center" wrapText="1"/>
    </xf>
    <xf numFmtId="40" fontId="0" fillId="0" borderId="2" xfId="0" applyBorder="1" applyAlignment="1">
      <alignment horizontal="left" indent="15"/>
    </xf>
    <xf numFmtId="40" fontId="0" fillId="0" borderId="2" xfId="0" quotePrefix="1" applyBorder="1" applyAlignment="1">
      <alignment horizontal="center" vertical="center"/>
    </xf>
    <xf numFmtId="40" fontId="2" fillId="2" borderId="0" xfId="0" applyFont="1" applyFill="1"/>
    <xf numFmtId="40" fontId="1" fillId="2" borderId="0" xfId="0" applyFont="1" applyFill="1"/>
    <xf numFmtId="40" fontId="7" fillId="0" borderId="0" xfId="0" applyFont="1"/>
    <xf numFmtId="164" fontId="2" fillId="0" borderId="2" xfId="0" quotePrefix="1" applyNumberFormat="1" applyFont="1" applyBorder="1" applyAlignment="1">
      <alignment vertical="center"/>
    </xf>
    <xf numFmtId="4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40" fontId="1" fillId="3" borderId="2" xfId="0" applyFont="1" applyFill="1" applyBorder="1"/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wrapText="1"/>
    </xf>
    <xf numFmtId="40" fontId="1" fillId="2" borderId="0" xfId="0" applyFont="1" applyFill="1" applyAlignment="1">
      <alignment horizontal="right"/>
    </xf>
    <xf numFmtId="40" fontId="5" fillId="4" borderId="0" xfId="0" applyFont="1" applyFill="1" applyAlignment="1">
      <alignment vertical="center"/>
    </xf>
    <xf numFmtId="40" fontId="2" fillId="4" borderId="0" xfId="0" applyFont="1" applyFill="1" applyAlignment="1">
      <alignment vertical="center"/>
    </xf>
    <xf numFmtId="40" fontId="4" fillId="4" borderId="0" xfId="0" applyFont="1" applyFill="1" applyAlignment="1">
      <alignment vertical="center"/>
    </xf>
    <xf numFmtId="40" fontId="0" fillId="4" borderId="0" xfId="0" applyFill="1" applyAlignment="1">
      <alignment vertical="center"/>
    </xf>
    <xf numFmtId="40" fontId="1" fillId="4" borderId="0" xfId="0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0" fontId="0" fillId="0" borderId="0" xfId="0" applyAlignment="1">
      <alignment horizontal="center"/>
    </xf>
    <xf numFmtId="40" fontId="1" fillId="0" borderId="0" xfId="0" applyFont="1" applyAlignment="1">
      <alignment horizontal="center"/>
    </xf>
    <xf numFmtId="40" fontId="3" fillId="0" borderId="0" xfId="0" applyFont="1" applyAlignment="1">
      <alignment horizontal="center"/>
    </xf>
    <xf numFmtId="40" fontId="5" fillId="4" borderId="0" xfId="0" applyFont="1" applyFill="1" applyAlignment="1">
      <alignment vertical="center"/>
    </xf>
    <xf numFmtId="40" fontId="4" fillId="4" borderId="0" xfId="0" applyFont="1" applyFill="1" applyAlignment="1">
      <alignment vertical="center"/>
    </xf>
    <xf numFmtId="40" fontId="5" fillId="4" borderId="0" xfId="0" applyFont="1" applyFill="1" applyAlignment="1">
      <alignment horizontal="right" vertical="center"/>
    </xf>
    <xf numFmtId="40" fontId="2" fillId="0" borderId="2" xfId="0" applyFont="1" applyBorder="1" applyAlignment="1">
      <alignment vertical="top" wrapText="1"/>
    </xf>
    <xf numFmtId="40" fontId="5" fillId="4" borderId="0" xfId="0" applyFont="1" applyFill="1" applyAlignment="1">
      <alignment horizontal="left" vertical="center"/>
    </xf>
    <xf numFmtId="165" fontId="4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topLeftCell="B1" zoomScale="106" zoomScaleNormal="106" workbookViewId="0">
      <selection activeCell="D88" sqref="D88"/>
    </sheetView>
  </sheetViews>
  <sheetFormatPr defaultColWidth="9.28515625" defaultRowHeight="12.75" x14ac:dyDescent="0.2"/>
  <cols>
    <col min="1" max="1" width="1" style="1" customWidth="1"/>
    <col min="2" max="2" width="6.42578125" style="6" customWidth="1"/>
    <col min="3" max="3" width="8.140625" style="2" customWidth="1"/>
    <col min="4" max="4" width="54.7109375" style="1" customWidth="1"/>
    <col min="5" max="6" width="5.85546875" style="5" customWidth="1"/>
    <col min="7" max="7" width="12" style="4" hidden="1" customWidth="1"/>
    <col min="8" max="8" width="10.7109375" style="4" hidden="1" customWidth="1"/>
    <col min="9" max="9" width="14.85546875" style="4" customWidth="1"/>
    <col min="10" max="11" width="14.85546875" style="1" customWidth="1"/>
    <col min="12" max="16384" width="9.28515625" style="1"/>
  </cols>
  <sheetData>
    <row r="1" spans="1:17" ht="15.75" x14ac:dyDescent="0.25">
      <c r="B1" s="51" t="s">
        <v>0</v>
      </c>
      <c r="C1" s="52"/>
      <c r="D1" s="53"/>
      <c r="E1" s="54"/>
      <c r="F1" s="54"/>
      <c r="G1" s="55"/>
      <c r="H1" s="57"/>
      <c r="Q1" s="1">
        <v>7.5345000000000004</v>
      </c>
    </row>
    <row r="2" spans="1:17" ht="15" x14ac:dyDescent="0.2">
      <c r="B2" s="51" t="s">
        <v>1</v>
      </c>
      <c r="C2" s="52"/>
      <c r="D2" s="51"/>
      <c r="E2" s="52"/>
      <c r="F2" s="52"/>
      <c r="G2" s="55"/>
      <c r="H2" s="57"/>
    </row>
    <row r="3" spans="1:17" ht="15" x14ac:dyDescent="0.2">
      <c r="B3" s="51" t="s">
        <v>129</v>
      </c>
      <c r="C3" s="52"/>
      <c r="D3" s="51"/>
      <c r="E3" s="52"/>
      <c r="F3" s="52"/>
      <c r="G3" s="55"/>
      <c r="H3" s="57"/>
    </row>
    <row r="4" spans="1:17" ht="15" hidden="1" x14ac:dyDescent="0.2">
      <c r="B4" s="51" t="s">
        <v>128</v>
      </c>
      <c r="C4" s="52"/>
      <c r="D4" s="51"/>
      <c r="E4" s="52"/>
      <c r="F4" s="52"/>
      <c r="G4" s="55"/>
      <c r="H4" s="57"/>
    </row>
    <row r="5" spans="1:17" ht="15" x14ac:dyDescent="0.2">
      <c r="B5" s="51"/>
      <c r="C5" s="52"/>
      <c r="D5" s="51"/>
      <c r="E5" s="52"/>
      <c r="F5" s="52"/>
      <c r="G5" s="55"/>
      <c r="H5" s="57"/>
    </row>
    <row r="6" spans="1:17" ht="15" x14ac:dyDescent="0.2">
      <c r="B6" s="51" t="s">
        <v>2</v>
      </c>
      <c r="C6" s="52" t="s">
        <v>138</v>
      </c>
      <c r="D6" s="51"/>
      <c r="E6" s="52"/>
      <c r="F6" s="52"/>
      <c r="G6" s="55"/>
      <c r="H6" s="57"/>
    </row>
    <row r="7" spans="1:17" ht="15" x14ac:dyDescent="0.2">
      <c r="B7" s="51" t="s">
        <v>3</v>
      </c>
      <c r="C7" s="52" t="s">
        <v>139</v>
      </c>
      <c r="D7" s="51"/>
      <c r="E7" s="52"/>
      <c r="F7" s="52"/>
      <c r="G7" s="55"/>
      <c r="H7" s="57"/>
    </row>
    <row r="8" spans="1:17" ht="15" x14ac:dyDescent="0.2">
      <c r="B8" s="56" t="s">
        <v>137</v>
      </c>
      <c r="C8" s="52"/>
      <c r="D8" s="51"/>
      <c r="E8" s="52"/>
      <c r="F8" s="52"/>
      <c r="G8" s="55"/>
      <c r="H8" s="57"/>
    </row>
    <row r="9" spans="1:17" ht="15" x14ac:dyDescent="0.2">
      <c r="B9" s="56"/>
      <c r="C9" s="52"/>
      <c r="D9" s="51"/>
      <c r="E9" s="52"/>
      <c r="F9" s="52"/>
      <c r="G9" s="55"/>
      <c r="H9" s="57"/>
    </row>
    <row r="10" spans="1:17" ht="15" x14ac:dyDescent="0.2">
      <c r="B10" s="56"/>
      <c r="C10" s="52"/>
      <c r="D10" s="51"/>
      <c r="E10" s="52"/>
      <c r="F10" s="52"/>
      <c r="G10" s="55"/>
      <c r="H10" s="57"/>
    </row>
    <row r="11" spans="1:17" s="3" customFormat="1" ht="15.75" x14ac:dyDescent="0.2">
      <c r="A11" s="65"/>
      <c r="B11" s="77" t="s">
        <v>136</v>
      </c>
      <c r="C11" s="77"/>
      <c r="D11" s="77"/>
      <c r="E11" s="77"/>
      <c r="F11" s="77"/>
      <c r="G11" s="77"/>
      <c r="H11" s="78"/>
      <c r="I11" s="78"/>
      <c r="J11" s="78"/>
      <c r="K11" s="78"/>
    </row>
    <row r="12" spans="1:17" s="3" customFormat="1" ht="15.75" hidden="1" x14ac:dyDescent="0.2">
      <c r="A12" s="65"/>
      <c r="B12" s="86"/>
      <c r="C12" s="86"/>
      <c r="D12" s="86"/>
      <c r="E12" s="86"/>
      <c r="F12" s="86"/>
      <c r="G12" s="86"/>
      <c r="H12" s="78"/>
      <c r="I12" s="78"/>
      <c r="J12" s="78"/>
      <c r="K12" s="78"/>
    </row>
    <row r="13" spans="1:17" ht="15" hidden="1" x14ac:dyDescent="0.2">
      <c r="A13" s="66"/>
      <c r="B13" s="87"/>
      <c r="C13" s="87"/>
      <c r="D13" s="87"/>
      <c r="E13" s="87"/>
      <c r="F13" s="87"/>
      <c r="G13" s="87"/>
      <c r="H13" s="80"/>
      <c r="I13" s="80"/>
      <c r="J13" s="81"/>
      <c r="K13" s="81"/>
    </row>
    <row r="14" spans="1:17" ht="15" hidden="1" x14ac:dyDescent="0.2">
      <c r="A14" s="66"/>
      <c r="B14" s="79"/>
      <c r="C14" s="79"/>
      <c r="D14" s="79"/>
      <c r="E14" s="79"/>
      <c r="F14" s="79"/>
      <c r="G14" s="79"/>
      <c r="H14" s="80"/>
      <c r="I14" s="80"/>
      <c r="J14" s="81"/>
      <c r="K14" s="81"/>
    </row>
    <row r="15" spans="1:17" ht="15" hidden="1" x14ac:dyDescent="0.2">
      <c r="A15" s="66"/>
      <c r="B15" s="79"/>
      <c r="C15" s="79"/>
      <c r="D15" s="79"/>
      <c r="E15" s="82"/>
      <c r="F15" s="82"/>
      <c r="G15" s="79"/>
      <c r="H15" s="80"/>
      <c r="I15" s="81"/>
      <c r="J15" s="81"/>
      <c r="K15" s="81"/>
    </row>
    <row r="16" spans="1:17" ht="15.75" x14ac:dyDescent="0.2">
      <c r="A16" s="66"/>
      <c r="B16" s="88"/>
      <c r="C16" s="88"/>
      <c r="D16" s="88"/>
      <c r="E16" s="88"/>
      <c r="F16" s="88"/>
      <c r="G16" s="88"/>
      <c r="H16" s="78"/>
      <c r="I16" s="78"/>
      <c r="J16" s="81"/>
      <c r="K16" s="81"/>
    </row>
    <row r="17" spans="1:11" s="14" customFormat="1" ht="15.75" x14ac:dyDescent="0.2">
      <c r="A17" s="76"/>
      <c r="B17" s="90" t="s">
        <v>46</v>
      </c>
      <c r="C17" s="90"/>
      <c r="D17" s="90"/>
      <c r="E17" s="90"/>
      <c r="F17" s="90"/>
      <c r="G17" s="90"/>
      <c r="H17" s="90"/>
      <c r="I17" s="90"/>
      <c r="J17" s="90"/>
      <c r="K17" s="90"/>
    </row>
    <row r="18" spans="1:11" ht="15.75" x14ac:dyDescent="0.25">
      <c r="B18" s="58"/>
      <c r="C18" s="58"/>
      <c r="D18" s="58"/>
      <c r="E18" s="58"/>
      <c r="F18" s="58"/>
      <c r="G18" s="58"/>
      <c r="H18" s="3"/>
      <c r="I18" s="3"/>
    </row>
    <row r="19" spans="1:11" x14ac:dyDescent="0.2">
      <c r="B19" s="7"/>
      <c r="C19" s="7"/>
      <c r="D19" s="7"/>
      <c r="E19" s="7"/>
      <c r="F19" s="7"/>
      <c r="G19" s="7"/>
      <c r="H19" s="7"/>
      <c r="I19" s="7"/>
      <c r="J19" s="18"/>
      <c r="K19" s="18"/>
    </row>
    <row r="20" spans="1:11" x14ac:dyDescent="0.2">
      <c r="B20" s="69" t="s">
        <v>4</v>
      </c>
      <c r="C20" s="70"/>
      <c r="D20" s="69"/>
      <c r="E20" s="71" t="s">
        <v>5</v>
      </c>
      <c r="F20" s="71" t="s">
        <v>6</v>
      </c>
      <c r="G20" s="72"/>
      <c r="H20" s="72"/>
      <c r="I20" s="72"/>
      <c r="J20" s="73"/>
      <c r="K20" s="73"/>
    </row>
    <row r="21" spans="1:11" ht="36" customHeight="1" x14ac:dyDescent="0.2">
      <c r="B21" s="69" t="s">
        <v>7</v>
      </c>
      <c r="C21" s="71" t="s">
        <v>8</v>
      </c>
      <c r="D21" s="69" t="s">
        <v>9</v>
      </c>
      <c r="E21" s="71" t="s">
        <v>10</v>
      </c>
      <c r="F21" s="71" t="s">
        <v>11</v>
      </c>
      <c r="G21" s="74" t="s">
        <v>105</v>
      </c>
      <c r="H21" s="74" t="s">
        <v>104</v>
      </c>
      <c r="I21" s="75" t="s">
        <v>134</v>
      </c>
      <c r="J21" s="75" t="s">
        <v>135</v>
      </c>
      <c r="K21" s="75" t="s">
        <v>133</v>
      </c>
    </row>
    <row r="22" spans="1:11" hidden="1" x14ac:dyDescent="0.2">
      <c r="B22" s="19"/>
      <c r="C22" s="20"/>
      <c r="D22" s="23" t="s">
        <v>12</v>
      </c>
      <c r="E22" s="21" t="s">
        <v>13</v>
      </c>
      <c r="F22" s="21" t="s">
        <v>14</v>
      </c>
      <c r="G22" s="21" t="s">
        <v>15</v>
      </c>
      <c r="H22" s="21" t="s">
        <v>16</v>
      </c>
      <c r="I22" s="21" t="s">
        <v>17</v>
      </c>
      <c r="J22" s="24" t="s">
        <v>48</v>
      </c>
      <c r="K22" s="24" t="s">
        <v>49</v>
      </c>
    </row>
    <row r="23" spans="1:11" hidden="1" x14ac:dyDescent="0.2">
      <c r="B23" s="19"/>
      <c r="C23" s="20"/>
      <c r="D23" s="23"/>
      <c r="E23" s="25"/>
      <c r="F23" s="25"/>
      <c r="G23" s="26"/>
      <c r="H23" s="26"/>
      <c r="I23" s="26"/>
      <c r="J23" s="26"/>
      <c r="K23" s="26"/>
    </row>
    <row r="24" spans="1:11" s="8" customFormat="1" ht="25.5" hidden="1" x14ac:dyDescent="0.2">
      <c r="B24" s="27"/>
      <c r="C24" s="28" t="s">
        <v>18</v>
      </c>
      <c r="D24" s="29" t="s">
        <v>19</v>
      </c>
      <c r="E24" s="30"/>
      <c r="F24" s="30"/>
      <c r="G24" s="31" t="e">
        <f>SUM(G25:G25)</f>
        <v>#REF!</v>
      </c>
      <c r="H24" s="31" t="e">
        <f>SUM(H25:H25)</f>
        <v>#REF!</v>
      </c>
      <c r="I24" s="31" t="e">
        <f>SUM(I25:I25)</f>
        <v>#REF!</v>
      </c>
      <c r="J24" s="31" t="e">
        <f>SUM(J25:J25)</f>
        <v>#REF!</v>
      </c>
      <c r="K24" s="31" t="e">
        <f>SUM(K25:K25)</f>
        <v>#REF!</v>
      </c>
    </row>
    <row r="25" spans="1:11" s="8" customFormat="1" hidden="1" x14ac:dyDescent="0.2">
      <c r="B25" s="27"/>
      <c r="C25" s="28" t="s">
        <v>20</v>
      </c>
      <c r="D25" s="29" t="s">
        <v>21</v>
      </c>
      <c r="E25" s="30"/>
      <c r="F25" s="30"/>
      <c r="G25" s="31" t="e">
        <f>SUM(G26-#REF!)</f>
        <v>#REF!</v>
      </c>
      <c r="H25" s="31" t="e">
        <f>SUM(H26-#REF!)</f>
        <v>#REF!</v>
      </c>
      <c r="I25" s="31" t="e">
        <f>SUM(I26-#REF!)</f>
        <v>#REF!</v>
      </c>
      <c r="J25" s="31" t="e">
        <f>SUM(J26-#REF!)</f>
        <v>#REF!</v>
      </c>
      <c r="K25" s="31" t="e">
        <f>SUM(K26-#REF!)</f>
        <v>#REF!</v>
      </c>
    </row>
    <row r="26" spans="1:11" s="8" customFormat="1" ht="25.5" customHeight="1" x14ac:dyDescent="0.2">
      <c r="B26" s="89" t="s">
        <v>131</v>
      </c>
      <c r="C26" s="89"/>
      <c r="D26" s="89"/>
      <c r="E26" s="89"/>
      <c r="F26" s="89"/>
      <c r="G26" s="62">
        <f>G28+G29+G30+G31+G32+G33+G34</f>
        <v>630000</v>
      </c>
      <c r="H26" s="62">
        <f t="shared" ref="H26:K26" si="0">SUM(H27)</f>
        <v>0</v>
      </c>
      <c r="I26" s="62">
        <f>I27</f>
        <v>288000</v>
      </c>
      <c r="J26" s="68">
        <f t="shared" si="0"/>
        <v>131000</v>
      </c>
      <c r="K26" s="62">
        <f t="shared" si="0"/>
        <v>419000</v>
      </c>
    </row>
    <row r="27" spans="1:11" s="8" customFormat="1" ht="25.5" customHeight="1" x14ac:dyDescent="0.2">
      <c r="B27" s="89" t="s">
        <v>132</v>
      </c>
      <c r="C27" s="89"/>
      <c r="D27" s="89"/>
      <c r="E27" s="89"/>
      <c r="F27" s="89"/>
      <c r="G27" s="62">
        <f>G29+G30+G31+G32+G33+G34+G28</f>
        <v>630000</v>
      </c>
      <c r="H27" s="62">
        <v>0</v>
      </c>
      <c r="I27" s="62">
        <f>I28+I29+I30+I31+I32+I33+I34</f>
        <v>288000</v>
      </c>
      <c r="J27" s="62">
        <f t="shared" ref="J27" si="1">J28+J29+J30+J31+J32+J33+J34</f>
        <v>131000</v>
      </c>
      <c r="K27" s="62">
        <f>J27+I27</f>
        <v>419000</v>
      </c>
    </row>
    <row r="28" spans="1:11" s="17" customFormat="1" ht="24.75" customHeight="1" x14ac:dyDescent="0.2">
      <c r="B28" s="64" t="s">
        <v>115</v>
      </c>
      <c r="C28" s="60" t="s">
        <v>106</v>
      </c>
      <c r="D28" s="59" t="s">
        <v>122</v>
      </c>
      <c r="E28" s="60" t="s">
        <v>22</v>
      </c>
      <c r="F28" s="60" t="s">
        <v>45</v>
      </c>
      <c r="G28" s="61">
        <v>110000</v>
      </c>
      <c r="H28" s="61">
        <v>0</v>
      </c>
      <c r="I28" s="61">
        <v>20000</v>
      </c>
      <c r="J28" s="61">
        <v>0</v>
      </c>
      <c r="K28" s="61">
        <f>I28</f>
        <v>20000</v>
      </c>
    </row>
    <row r="29" spans="1:11" s="17" customFormat="1" ht="24.75" customHeight="1" x14ac:dyDescent="0.2">
      <c r="B29" s="64" t="s">
        <v>114</v>
      </c>
      <c r="C29" s="60" t="s">
        <v>107</v>
      </c>
      <c r="D29" s="59" t="s">
        <v>123</v>
      </c>
      <c r="E29" s="60" t="s">
        <v>22</v>
      </c>
      <c r="F29" s="60" t="s">
        <v>45</v>
      </c>
      <c r="G29" s="61">
        <v>1000</v>
      </c>
      <c r="H29" s="61">
        <v>0</v>
      </c>
      <c r="I29" s="61">
        <v>100</v>
      </c>
      <c r="J29" s="61">
        <v>1000</v>
      </c>
      <c r="K29" s="61">
        <f>I29</f>
        <v>100</v>
      </c>
    </row>
    <row r="30" spans="1:11" s="17" customFormat="1" ht="24.75" customHeight="1" x14ac:dyDescent="0.2">
      <c r="B30" s="64" t="s">
        <v>116</v>
      </c>
      <c r="C30" s="60" t="s">
        <v>121</v>
      </c>
      <c r="D30" s="59" t="s">
        <v>124</v>
      </c>
      <c r="E30" s="60" t="s">
        <v>22</v>
      </c>
      <c r="F30" s="60" t="s">
        <v>45</v>
      </c>
      <c r="G30" s="61">
        <v>150000</v>
      </c>
      <c r="H30" s="61">
        <v>0</v>
      </c>
      <c r="I30" s="61">
        <v>120000</v>
      </c>
      <c r="J30" s="61">
        <v>0</v>
      </c>
      <c r="K30" s="61">
        <f>I30+J30</f>
        <v>120000</v>
      </c>
    </row>
    <row r="31" spans="1:11" s="17" customFormat="1" ht="24.75" customHeight="1" x14ac:dyDescent="0.2">
      <c r="B31" s="64" t="s">
        <v>117</v>
      </c>
      <c r="C31" s="60" t="s">
        <v>108</v>
      </c>
      <c r="D31" s="59" t="s">
        <v>125</v>
      </c>
      <c r="E31" s="60" t="s">
        <v>22</v>
      </c>
      <c r="F31" s="60" t="s">
        <v>45</v>
      </c>
      <c r="G31" s="61">
        <v>60000</v>
      </c>
      <c r="H31" s="61">
        <v>0</v>
      </c>
      <c r="I31" s="61">
        <v>20000</v>
      </c>
      <c r="J31" s="61">
        <v>0</v>
      </c>
      <c r="K31" s="61">
        <f>I31+J31</f>
        <v>20000</v>
      </c>
    </row>
    <row r="32" spans="1:11" s="17" customFormat="1" ht="24.75" customHeight="1" x14ac:dyDescent="0.2">
      <c r="B32" s="64" t="s">
        <v>118</v>
      </c>
      <c r="C32" s="60" t="s">
        <v>109</v>
      </c>
      <c r="D32" s="59" t="s">
        <v>126</v>
      </c>
      <c r="E32" s="60" t="s">
        <v>22</v>
      </c>
      <c r="F32" s="60" t="s">
        <v>45</v>
      </c>
      <c r="G32" s="61">
        <v>300000</v>
      </c>
      <c r="H32" s="61">
        <v>70000</v>
      </c>
      <c r="I32" s="61">
        <v>125000</v>
      </c>
      <c r="J32" s="61">
        <v>130000</v>
      </c>
      <c r="K32" s="61">
        <f>I32+J32</f>
        <v>255000</v>
      </c>
    </row>
    <row r="33" spans="2:11" s="17" customFormat="1" ht="24.75" customHeight="1" x14ac:dyDescent="0.2">
      <c r="B33" s="64" t="s">
        <v>119</v>
      </c>
      <c r="C33" s="60" t="s">
        <v>110</v>
      </c>
      <c r="D33" s="59" t="s">
        <v>111</v>
      </c>
      <c r="E33" s="60" t="s">
        <v>22</v>
      </c>
      <c r="F33" s="60" t="s">
        <v>45</v>
      </c>
      <c r="G33" s="61">
        <v>2000</v>
      </c>
      <c r="H33" s="61">
        <v>0</v>
      </c>
      <c r="I33" s="61">
        <v>2000</v>
      </c>
      <c r="J33" s="61">
        <v>0</v>
      </c>
      <c r="K33" s="61">
        <f>I33</f>
        <v>2000</v>
      </c>
    </row>
    <row r="34" spans="2:11" s="17" customFormat="1" ht="24.75" customHeight="1" x14ac:dyDescent="0.2">
      <c r="B34" s="64" t="s">
        <v>120</v>
      </c>
      <c r="C34" s="60" t="s">
        <v>112</v>
      </c>
      <c r="D34" s="59" t="s">
        <v>127</v>
      </c>
      <c r="E34" s="60" t="s">
        <v>22</v>
      </c>
      <c r="F34" s="60" t="s">
        <v>45</v>
      </c>
      <c r="G34" s="61">
        <v>7000</v>
      </c>
      <c r="H34" s="61">
        <v>0</v>
      </c>
      <c r="I34" s="61">
        <v>900</v>
      </c>
      <c r="J34" s="61">
        <v>0</v>
      </c>
      <c r="K34" s="61">
        <f>I34</f>
        <v>900</v>
      </c>
    </row>
    <row r="35" spans="2:11" s="17" customFormat="1" ht="23.25" customHeight="1" x14ac:dyDescent="0.2">
      <c r="B35" s="34"/>
      <c r="C35" s="35"/>
      <c r="D35" s="63" t="s">
        <v>113</v>
      </c>
      <c r="E35" s="35"/>
      <c r="F35" s="35"/>
      <c r="G35" s="61">
        <f>G34+G33+G32+G31+G30+G29+G28</f>
        <v>630000</v>
      </c>
      <c r="H35" s="61">
        <v>0</v>
      </c>
      <c r="I35" s="61">
        <f>I34+I33+I32+I31+I30+I29+I28</f>
        <v>288000</v>
      </c>
      <c r="J35" s="61">
        <f>J28+J29+J30+J31+J32+J33+J34</f>
        <v>131000</v>
      </c>
      <c r="K35" s="61">
        <f>I35+J35</f>
        <v>419000</v>
      </c>
    </row>
    <row r="36" spans="2:11" s="8" customFormat="1" hidden="1" x14ac:dyDescent="0.2">
      <c r="B36" s="38"/>
      <c r="C36" s="33">
        <v>322</v>
      </c>
      <c r="D36" s="32" t="s">
        <v>102</v>
      </c>
      <c r="E36" s="33"/>
      <c r="F36" s="33"/>
      <c r="G36" s="31">
        <f>SUM(G37:G42)</f>
        <v>234000</v>
      </c>
      <c r="H36" s="31">
        <f t="shared" ref="H36:I36" si="2">SUM(H37:H42)</f>
        <v>0</v>
      </c>
      <c r="I36" s="31">
        <f t="shared" si="2"/>
        <v>234000</v>
      </c>
      <c r="J36" s="31">
        <f t="shared" ref="J36" si="3">SUM(J37:J42)</f>
        <v>237416.4</v>
      </c>
      <c r="K36" s="31">
        <f t="shared" ref="K36" si="4">SUM(K37:K42)</f>
        <v>240835.19615999999</v>
      </c>
    </row>
    <row r="37" spans="2:11" s="17" customFormat="1" hidden="1" x14ac:dyDescent="0.2">
      <c r="B37" s="34" t="s">
        <v>14</v>
      </c>
      <c r="C37" s="35" t="s">
        <v>23</v>
      </c>
      <c r="D37" s="36" t="s">
        <v>24</v>
      </c>
      <c r="E37" s="35" t="s">
        <v>22</v>
      </c>
      <c r="F37" s="35">
        <v>31</v>
      </c>
      <c r="G37" s="37">
        <v>15000</v>
      </c>
      <c r="H37" s="37"/>
      <c r="I37" s="37">
        <f>SUM(G37+H37)</f>
        <v>15000</v>
      </c>
      <c r="J37" s="37">
        <f>I37*1.46/100+I37</f>
        <v>15219</v>
      </c>
      <c r="K37" s="37">
        <f>J37*1.44/100+J37</f>
        <v>15438.1536</v>
      </c>
    </row>
    <row r="38" spans="2:11" s="17" customFormat="1" hidden="1" x14ac:dyDescent="0.2">
      <c r="B38" s="34" t="s">
        <v>15</v>
      </c>
      <c r="C38" s="35" t="s">
        <v>25</v>
      </c>
      <c r="D38" s="36" t="s">
        <v>26</v>
      </c>
      <c r="E38" s="35" t="s">
        <v>22</v>
      </c>
      <c r="F38" s="35">
        <v>31</v>
      </c>
      <c r="G38" s="37">
        <v>30000</v>
      </c>
      <c r="H38" s="37"/>
      <c r="I38" s="37">
        <f t="shared" ref="I38:I42" si="5">SUM(G38+H38)</f>
        <v>30000</v>
      </c>
      <c r="J38" s="37">
        <f t="shared" ref="J38:J59" si="6">I38*1.46/100+I38</f>
        <v>30438</v>
      </c>
      <c r="K38" s="37">
        <f t="shared" ref="K38:K59" si="7">J38*1.44/100+J38</f>
        <v>30876.307199999999</v>
      </c>
    </row>
    <row r="39" spans="2:11" s="17" customFormat="1" hidden="1" x14ac:dyDescent="0.2">
      <c r="B39" s="34" t="s">
        <v>16</v>
      </c>
      <c r="C39" s="35" t="s">
        <v>27</v>
      </c>
      <c r="D39" s="36" t="s">
        <v>28</v>
      </c>
      <c r="E39" s="35" t="s">
        <v>22</v>
      </c>
      <c r="F39" s="35">
        <v>31</v>
      </c>
      <c r="G39" s="37">
        <v>20000</v>
      </c>
      <c r="H39" s="37"/>
      <c r="I39" s="37">
        <f t="shared" si="5"/>
        <v>20000</v>
      </c>
      <c r="J39" s="37">
        <f t="shared" si="6"/>
        <v>20292</v>
      </c>
      <c r="K39" s="37">
        <f t="shared" si="7"/>
        <v>20584.2048</v>
      </c>
    </row>
    <row r="40" spans="2:11" s="17" customFormat="1" hidden="1" x14ac:dyDescent="0.2">
      <c r="B40" s="34" t="s">
        <v>17</v>
      </c>
      <c r="C40" s="35" t="s">
        <v>29</v>
      </c>
      <c r="D40" s="36" t="s">
        <v>30</v>
      </c>
      <c r="E40" s="35" t="s">
        <v>22</v>
      </c>
      <c r="F40" s="35">
        <v>31</v>
      </c>
      <c r="G40" s="37">
        <v>20000</v>
      </c>
      <c r="H40" s="37"/>
      <c r="I40" s="37">
        <f t="shared" si="5"/>
        <v>20000</v>
      </c>
      <c r="J40" s="37">
        <f t="shared" si="6"/>
        <v>20292</v>
      </c>
      <c r="K40" s="37">
        <f t="shared" si="7"/>
        <v>20584.2048</v>
      </c>
    </row>
    <row r="41" spans="2:11" s="17" customFormat="1" hidden="1" x14ac:dyDescent="0.2">
      <c r="B41" s="34" t="s">
        <v>48</v>
      </c>
      <c r="C41" s="35" t="s">
        <v>31</v>
      </c>
      <c r="D41" s="36" t="s">
        <v>53</v>
      </c>
      <c r="E41" s="35" t="s">
        <v>22</v>
      </c>
      <c r="F41" s="35">
        <v>31</v>
      </c>
      <c r="G41" s="37">
        <v>30000</v>
      </c>
      <c r="H41" s="37"/>
      <c r="I41" s="37">
        <f t="shared" si="5"/>
        <v>30000</v>
      </c>
      <c r="J41" s="37">
        <f t="shared" si="6"/>
        <v>30438</v>
      </c>
      <c r="K41" s="37">
        <f t="shared" si="7"/>
        <v>30876.307199999999</v>
      </c>
    </row>
    <row r="42" spans="2:11" s="17" customFormat="1" hidden="1" x14ac:dyDescent="0.2">
      <c r="B42" s="34" t="s">
        <v>49</v>
      </c>
      <c r="C42" s="35" t="s">
        <v>32</v>
      </c>
      <c r="D42" s="36" t="s">
        <v>33</v>
      </c>
      <c r="E42" s="35" t="s">
        <v>22</v>
      </c>
      <c r="F42" s="35">
        <v>31</v>
      </c>
      <c r="G42" s="37">
        <v>119000</v>
      </c>
      <c r="H42" s="37"/>
      <c r="I42" s="37">
        <f t="shared" si="5"/>
        <v>119000</v>
      </c>
      <c r="J42" s="37">
        <f t="shared" si="6"/>
        <v>120737.4</v>
      </c>
      <c r="K42" s="37">
        <f t="shared" si="7"/>
        <v>122476.01856</v>
      </c>
    </row>
    <row r="43" spans="2:11" s="8" customFormat="1" hidden="1" x14ac:dyDescent="0.2">
      <c r="B43" s="38"/>
      <c r="C43" s="33">
        <v>323</v>
      </c>
      <c r="D43" s="32" t="s">
        <v>34</v>
      </c>
      <c r="E43" s="33"/>
      <c r="F43" s="33"/>
      <c r="G43" s="31">
        <f>SUM(G44:G51)</f>
        <v>69000</v>
      </c>
      <c r="H43" s="31">
        <f t="shared" ref="H43:I43" si="8">SUM(H44:H51)</f>
        <v>0</v>
      </c>
      <c r="I43" s="31">
        <f t="shared" si="8"/>
        <v>69000</v>
      </c>
      <c r="J43" s="31">
        <f t="shared" ref="J43" si="9">SUM(J44:J51)</f>
        <v>70007.399999999994</v>
      </c>
      <c r="K43" s="31">
        <f t="shared" ref="K43" si="10">SUM(K44:K51)</f>
        <v>71015.506559999994</v>
      </c>
    </row>
    <row r="44" spans="2:11" s="17" customFormat="1" hidden="1" x14ac:dyDescent="0.2">
      <c r="B44" s="34" t="s">
        <v>50</v>
      </c>
      <c r="C44" s="35" t="s">
        <v>35</v>
      </c>
      <c r="D44" s="36" t="s">
        <v>36</v>
      </c>
      <c r="E44" s="35" t="s">
        <v>22</v>
      </c>
      <c r="F44" s="35">
        <v>31</v>
      </c>
      <c r="G44" s="37">
        <v>23000</v>
      </c>
      <c r="H44" s="37"/>
      <c r="I44" s="37">
        <f>SUM(G44+H44)</f>
        <v>23000</v>
      </c>
      <c r="J44" s="37">
        <f t="shared" si="6"/>
        <v>23335.8</v>
      </c>
      <c r="K44" s="37">
        <f t="shared" si="7"/>
        <v>23671.835520000001</v>
      </c>
    </row>
    <row r="45" spans="2:11" s="17" customFormat="1" hidden="1" x14ac:dyDescent="0.2">
      <c r="B45" s="34" t="s">
        <v>51</v>
      </c>
      <c r="C45" s="35" t="s">
        <v>37</v>
      </c>
      <c r="D45" s="36" t="s">
        <v>54</v>
      </c>
      <c r="E45" s="35" t="s">
        <v>22</v>
      </c>
      <c r="F45" s="35">
        <v>31</v>
      </c>
      <c r="G45" s="37">
        <v>20000</v>
      </c>
      <c r="H45" s="37"/>
      <c r="I45" s="37">
        <f t="shared" ref="I45:I49" si="11">SUM(G45+H45)</f>
        <v>20000</v>
      </c>
      <c r="J45" s="37">
        <f t="shared" si="6"/>
        <v>20292</v>
      </c>
      <c r="K45" s="37">
        <f t="shared" si="7"/>
        <v>20584.2048</v>
      </c>
    </row>
    <row r="46" spans="2:11" s="17" customFormat="1" hidden="1" x14ac:dyDescent="0.2">
      <c r="B46" s="34" t="s">
        <v>52</v>
      </c>
      <c r="C46" s="35" t="s">
        <v>55</v>
      </c>
      <c r="D46" s="36" t="s">
        <v>56</v>
      </c>
      <c r="E46" s="35" t="s">
        <v>22</v>
      </c>
      <c r="F46" s="35">
        <v>31</v>
      </c>
      <c r="G46" s="37">
        <v>2000</v>
      </c>
      <c r="H46" s="37"/>
      <c r="I46" s="37">
        <f t="shared" si="11"/>
        <v>2000</v>
      </c>
      <c r="J46" s="37">
        <f t="shared" si="6"/>
        <v>2029.2</v>
      </c>
      <c r="K46" s="37">
        <f t="shared" si="7"/>
        <v>2058.4204800000002</v>
      </c>
    </row>
    <row r="47" spans="2:11" s="17" customFormat="1" hidden="1" x14ac:dyDescent="0.2">
      <c r="B47" s="34" t="s">
        <v>57</v>
      </c>
      <c r="C47" s="35" t="s">
        <v>38</v>
      </c>
      <c r="D47" s="36" t="s">
        <v>39</v>
      </c>
      <c r="E47" s="35" t="s">
        <v>22</v>
      </c>
      <c r="F47" s="35">
        <v>31</v>
      </c>
      <c r="G47" s="37">
        <v>15000</v>
      </c>
      <c r="H47" s="37"/>
      <c r="I47" s="37">
        <f t="shared" si="11"/>
        <v>15000</v>
      </c>
      <c r="J47" s="37">
        <f t="shared" si="6"/>
        <v>15219</v>
      </c>
      <c r="K47" s="37">
        <f t="shared" si="7"/>
        <v>15438.1536</v>
      </c>
    </row>
    <row r="48" spans="2:11" s="17" customFormat="1" hidden="1" x14ac:dyDescent="0.2">
      <c r="B48" s="34" t="s">
        <v>58</v>
      </c>
      <c r="C48" s="35" t="s">
        <v>59</v>
      </c>
      <c r="D48" s="36" t="s">
        <v>60</v>
      </c>
      <c r="E48" s="35" t="s">
        <v>22</v>
      </c>
      <c r="F48" s="35">
        <v>31</v>
      </c>
      <c r="G48" s="37">
        <v>1000</v>
      </c>
      <c r="H48" s="37"/>
      <c r="I48" s="37">
        <f t="shared" si="11"/>
        <v>1000</v>
      </c>
      <c r="J48" s="37">
        <f t="shared" si="6"/>
        <v>1014.6</v>
      </c>
      <c r="K48" s="37">
        <f t="shared" si="7"/>
        <v>1029.2102400000001</v>
      </c>
    </row>
    <row r="49" spans="2:11" s="17" customFormat="1" hidden="1" x14ac:dyDescent="0.2">
      <c r="B49" s="34" t="s">
        <v>61</v>
      </c>
      <c r="C49" s="35" t="s">
        <v>62</v>
      </c>
      <c r="D49" s="36" t="s">
        <v>63</v>
      </c>
      <c r="E49" s="35" t="s">
        <v>22</v>
      </c>
      <c r="F49" s="35">
        <v>31</v>
      </c>
      <c r="G49" s="37">
        <v>2000</v>
      </c>
      <c r="H49" s="37"/>
      <c r="I49" s="37">
        <f t="shared" si="11"/>
        <v>2000</v>
      </c>
      <c r="J49" s="37">
        <f t="shared" si="6"/>
        <v>2029.2</v>
      </c>
      <c r="K49" s="37">
        <f t="shared" si="7"/>
        <v>2058.4204800000002</v>
      </c>
    </row>
    <row r="50" spans="2:11" s="17" customFormat="1" hidden="1" x14ac:dyDescent="0.2">
      <c r="B50" s="34" t="s">
        <v>64</v>
      </c>
      <c r="C50" s="35" t="s">
        <v>66</v>
      </c>
      <c r="D50" s="36" t="s">
        <v>67</v>
      </c>
      <c r="E50" s="35" t="s">
        <v>22</v>
      </c>
      <c r="F50" s="35">
        <v>31</v>
      </c>
      <c r="G50" s="37">
        <v>5000</v>
      </c>
      <c r="H50" s="37"/>
      <c r="I50" s="37">
        <f>SUM(G50+H50)</f>
        <v>5000</v>
      </c>
      <c r="J50" s="37">
        <f t="shared" si="6"/>
        <v>5073</v>
      </c>
      <c r="K50" s="37">
        <f t="shared" si="7"/>
        <v>5146.0511999999999</v>
      </c>
    </row>
    <row r="51" spans="2:11" s="17" customFormat="1" hidden="1" x14ac:dyDescent="0.2">
      <c r="B51" s="34" t="s">
        <v>65</v>
      </c>
      <c r="C51" s="35" t="s">
        <v>69</v>
      </c>
      <c r="D51" s="36" t="s">
        <v>70</v>
      </c>
      <c r="E51" s="35" t="s">
        <v>22</v>
      </c>
      <c r="F51" s="35">
        <v>31</v>
      </c>
      <c r="G51" s="37">
        <v>1000</v>
      </c>
      <c r="H51" s="37"/>
      <c r="I51" s="37">
        <f>SUM(G51+H51)</f>
        <v>1000</v>
      </c>
      <c r="J51" s="37">
        <f t="shared" si="6"/>
        <v>1014.6</v>
      </c>
      <c r="K51" s="37">
        <f t="shared" si="7"/>
        <v>1029.2102400000001</v>
      </c>
    </row>
    <row r="52" spans="2:11" s="8" customFormat="1" hidden="1" x14ac:dyDescent="0.2">
      <c r="B52" s="38"/>
      <c r="C52" s="33">
        <v>329</v>
      </c>
      <c r="D52" s="32" t="s">
        <v>103</v>
      </c>
      <c r="E52" s="33"/>
      <c r="F52" s="33"/>
      <c r="G52" s="31">
        <f>SUM(G53:G57)</f>
        <v>23000</v>
      </c>
      <c r="H52" s="31">
        <f t="shared" ref="H52:I52" si="12">SUM(H53:H57)</f>
        <v>0</v>
      </c>
      <c r="I52" s="31">
        <f t="shared" si="12"/>
        <v>23000</v>
      </c>
      <c r="J52" s="31">
        <f t="shared" ref="J52" si="13">SUM(J53:J57)</f>
        <v>23335.8</v>
      </c>
      <c r="K52" s="31">
        <f t="shared" ref="K52" si="14">SUM(K53:K57)</f>
        <v>23671.835520000001</v>
      </c>
    </row>
    <row r="53" spans="2:11" s="17" customFormat="1" hidden="1" x14ac:dyDescent="0.2">
      <c r="B53" s="34" t="s">
        <v>68</v>
      </c>
      <c r="C53" s="35" t="s">
        <v>41</v>
      </c>
      <c r="D53" s="36" t="s">
        <v>42</v>
      </c>
      <c r="E53" s="35" t="s">
        <v>22</v>
      </c>
      <c r="F53" s="35">
        <v>31</v>
      </c>
      <c r="G53" s="37">
        <v>11000</v>
      </c>
      <c r="H53" s="37"/>
      <c r="I53" s="37">
        <f>SUM(G53+H53)</f>
        <v>11000</v>
      </c>
      <c r="J53" s="37">
        <f t="shared" si="6"/>
        <v>11160.6</v>
      </c>
      <c r="K53" s="37">
        <f t="shared" si="7"/>
        <v>11321.31264</v>
      </c>
    </row>
    <row r="54" spans="2:11" s="17" customFormat="1" hidden="1" x14ac:dyDescent="0.2">
      <c r="B54" s="34" t="s">
        <v>71</v>
      </c>
      <c r="C54" s="35" t="s">
        <v>73</v>
      </c>
      <c r="D54" s="36" t="s">
        <v>74</v>
      </c>
      <c r="E54" s="35" t="s">
        <v>22</v>
      </c>
      <c r="F54" s="35">
        <v>31</v>
      </c>
      <c r="G54" s="37">
        <v>8000</v>
      </c>
      <c r="H54" s="37"/>
      <c r="I54" s="37">
        <f t="shared" ref="I54:I59" si="15">SUM(G54+H54)</f>
        <v>8000</v>
      </c>
      <c r="J54" s="37">
        <f t="shared" si="6"/>
        <v>8116.8</v>
      </c>
      <c r="K54" s="37">
        <f t="shared" si="7"/>
        <v>8233.6819200000009</v>
      </c>
    </row>
    <row r="55" spans="2:11" s="17" customFormat="1" hidden="1" x14ac:dyDescent="0.2">
      <c r="B55" s="34" t="s">
        <v>72</v>
      </c>
      <c r="C55" s="35" t="s">
        <v>76</v>
      </c>
      <c r="D55" s="36" t="s">
        <v>77</v>
      </c>
      <c r="E55" s="35" t="s">
        <v>22</v>
      </c>
      <c r="F55" s="35">
        <v>31</v>
      </c>
      <c r="G55" s="37">
        <v>1000</v>
      </c>
      <c r="H55" s="37"/>
      <c r="I55" s="37">
        <f t="shared" si="15"/>
        <v>1000</v>
      </c>
      <c r="J55" s="37">
        <f t="shared" si="6"/>
        <v>1014.6</v>
      </c>
      <c r="K55" s="37">
        <f t="shared" si="7"/>
        <v>1029.2102400000001</v>
      </c>
    </row>
    <row r="56" spans="2:11" s="17" customFormat="1" hidden="1" x14ac:dyDescent="0.2">
      <c r="B56" s="34" t="s">
        <v>75</v>
      </c>
      <c r="C56" s="35" t="s">
        <v>79</v>
      </c>
      <c r="D56" s="36" t="s">
        <v>80</v>
      </c>
      <c r="E56" s="35" t="s">
        <v>22</v>
      </c>
      <c r="F56" s="35">
        <v>31</v>
      </c>
      <c r="G56" s="37">
        <v>2000</v>
      </c>
      <c r="H56" s="37"/>
      <c r="I56" s="37">
        <f t="shared" si="15"/>
        <v>2000</v>
      </c>
      <c r="J56" s="37">
        <f t="shared" si="6"/>
        <v>2029.2</v>
      </c>
      <c r="K56" s="37">
        <f t="shared" si="7"/>
        <v>2058.4204800000002</v>
      </c>
    </row>
    <row r="57" spans="2:11" s="17" customFormat="1" hidden="1" x14ac:dyDescent="0.2">
      <c r="B57" s="34" t="s">
        <v>78</v>
      </c>
      <c r="C57" s="35" t="s">
        <v>82</v>
      </c>
      <c r="D57" s="36" t="s">
        <v>40</v>
      </c>
      <c r="E57" s="35" t="s">
        <v>22</v>
      </c>
      <c r="F57" s="35">
        <v>31</v>
      </c>
      <c r="G57" s="37">
        <v>1000</v>
      </c>
      <c r="H57" s="37"/>
      <c r="I57" s="37">
        <f t="shared" si="15"/>
        <v>1000</v>
      </c>
      <c r="J57" s="37">
        <f t="shared" si="6"/>
        <v>1014.6</v>
      </c>
      <c r="K57" s="37">
        <f t="shared" si="7"/>
        <v>1029.2102400000001</v>
      </c>
    </row>
    <row r="58" spans="2:11" s="8" customFormat="1" hidden="1" x14ac:dyDescent="0.2">
      <c r="B58" s="38"/>
      <c r="C58" s="33">
        <v>343</v>
      </c>
      <c r="D58" s="32" t="s">
        <v>97</v>
      </c>
      <c r="E58" s="33"/>
      <c r="F58" s="33"/>
      <c r="G58" s="31">
        <f>SUM(G59)</f>
        <v>1000</v>
      </c>
      <c r="H58" s="31">
        <f t="shared" ref="H58:K58" si="16">SUM(H59)</f>
        <v>0</v>
      </c>
      <c r="I58" s="31">
        <f t="shared" si="16"/>
        <v>1000</v>
      </c>
      <c r="J58" s="31">
        <f t="shared" si="16"/>
        <v>1014.6</v>
      </c>
      <c r="K58" s="31">
        <f t="shared" si="16"/>
        <v>1029.2102400000001</v>
      </c>
    </row>
    <row r="59" spans="2:11" s="17" customFormat="1" hidden="1" x14ac:dyDescent="0.2">
      <c r="B59" s="34" t="s">
        <v>81</v>
      </c>
      <c r="C59" s="35" t="s">
        <v>84</v>
      </c>
      <c r="D59" s="36" t="s">
        <v>85</v>
      </c>
      <c r="E59" s="35" t="s">
        <v>22</v>
      </c>
      <c r="F59" s="35">
        <v>31</v>
      </c>
      <c r="G59" s="37">
        <v>1000</v>
      </c>
      <c r="H59" s="37"/>
      <c r="I59" s="37">
        <f t="shared" si="15"/>
        <v>1000</v>
      </c>
      <c r="J59" s="37">
        <f t="shared" si="6"/>
        <v>1014.6</v>
      </c>
      <c r="K59" s="37">
        <f t="shared" si="7"/>
        <v>1029.2102400000001</v>
      </c>
    </row>
    <row r="60" spans="2:11" s="17" customFormat="1" hidden="1" x14ac:dyDescent="0.2">
      <c r="B60" s="36"/>
      <c r="C60" s="35"/>
      <c r="D60" s="36"/>
      <c r="E60" s="35"/>
      <c r="F60" s="35"/>
      <c r="G60" s="37"/>
      <c r="H60" s="37"/>
      <c r="I60" s="37"/>
      <c r="J60" s="37"/>
      <c r="K60" s="37"/>
    </row>
    <row r="61" spans="2:11" s="17" customFormat="1" hidden="1" x14ac:dyDescent="0.2">
      <c r="B61" s="36"/>
      <c r="C61" s="35"/>
      <c r="D61" s="36"/>
      <c r="E61" s="35"/>
      <c r="F61" s="35"/>
      <c r="G61" s="37"/>
      <c r="H61" s="37"/>
      <c r="I61" s="37"/>
      <c r="J61" s="37"/>
      <c r="K61" s="37"/>
    </row>
    <row r="62" spans="2:11" s="17" customFormat="1" hidden="1" x14ac:dyDescent="0.2">
      <c r="B62" s="36"/>
      <c r="C62" s="35"/>
      <c r="D62" s="36"/>
      <c r="E62" s="35"/>
      <c r="F62" s="35"/>
      <c r="G62" s="37"/>
      <c r="H62" s="37"/>
      <c r="I62" s="37"/>
      <c r="J62" s="37"/>
      <c r="K62" s="37"/>
    </row>
    <row r="63" spans="2:11" s="17" customFormat="1" hidden="1" x14ac:dyDescent="0.2">
      <c r="B63" s="36"/>
      <c r="C63" s="35"/>
      <c r="D63" s="36"/>
      <c r="E63" s="35"/>
      <c r="F63" s="35"/>
      <c r="G63" s="37"/>
      <c r="H63" s="37"/>
      <c r="I63" s="37"/>
      <c r="J63" s="37"/>
      <c r="K63" s="37"/>
    </row>
    <row r="64" spans="2:11" s="17" customFormat="1" hidden="1" x14ac:dyDescent="0.2">
      <c r="B64" s="36"/>
      <c r="C64" s="35"/>
      <c r="D64" s="36"/>
      <c r="E64" s="35"/>
      <c r="F64" s="35"/>
      <c r="G64" s="37"/>
      <c r="H64" s="37"/>
      <c r="I64" s="37"/>
      <c r="J64" s="37"/>
      <c r="K64" s="37"/>
    </row>
    <row r="65" spans="2:11" s="8" customFormat="1" hidden="1" x14ac:dyDescent="0.2">
      <c r="B65" s="32"/>
      <c r="C65" s="33">
        <v>422</v>
      </c>
      <c r="D65" s="32" t="s">
        <v>98</v>
      </c>
      <c r="E65" s="33"/>
      <c r="F65" s="33"/>
      <c r="G65" s="31">
        <f>SUM(G66:G70)</f>
        <v>70000</v>
      </c>
      <c r="H65" s="31">
        <f t="shared" ref="H65:I65" si="17">SUM(H66:H70)</f>
        <v>0</v>
      </c>
      <c r="I65" s="31">
        <f t="shared" si="17"/>
        <v>70000</v>
      </c>
      <c r="J65" s="31">
        <f t="shared" ref="J65" si="18">SUM(J66:J70)</f>
        <v>71022</v>
      </c>
      <c r="K65" s="31">
        <f t="shared" ref="K65" si="19">SUM(K66:K70)</f>
        <v>72044.716799999995</v>
      </c>
    </row>
    <row r="66" spans="2:11" s="17" customFormat="1" hidden="1" x14ac:dyDescent="0.2">
      <c r="B66" s="34" t="s">
        <v>83</v>
      </c>
      <c r="C66" s="35" t="s">
        <v>87</v>
      </c>
      <c r="D66" s="36" t="s">
        <v>88</v>
      </c>
      <c r="E66" s="35" t="s">
        <v>22</v>
      </c>
      <c r="F66" s="35">
        <v>31</v>
      </c>
      <c r="G66" s="37">
        <v>15000</v>
      </c>
      <c r="H66" s="37"/>
      <c r="I66" s="37">
        <f t="shared" ref="I66:I70" si="20">SUM(G66+H66)</f>
        <v>15000</v>
      </c>
      <c r="J66" s="37">
        <f t="shared" ref="J66:J70" si="21">I66*1.46/100+I66</f>
        <v>15219</v>
      </c>
      <c r="K66" s="37">
        <f t="shared" ref="K66:K70" si="22">J66*1.44/100+J66</f>
        <v>15438.1536</v>
      </c>
    </row>
    <row r="67" spans="2:11" s="17" customFormat="1" hidden="1" x14ac:dyDescent="0.2">
      <c r="B67" s="34" t="s">
        <v>86</v>
      </c>
      <c r="C67" s="35" t="s">
        <v>90</v>
      </c>
      <c r="D67" s="36" t="s">
        <v>91</v>
      </c>
      <c r="E67" s="35" t="s">
        <v>22</v>
      </c>
      <c r="F67" s="35">
        <v>31</v>
      </c>
      <c r="G67" s="37">
        <v>15000</v>
      </c>
      <c r="H67" s="37"/>
      <c r="I67" s="37">
        <f t="shared" si="20"/>
        <v>15000</v>
      </c>
      <c r="J67" s="37">
        <f t="shared" si="21"/>
        <v>15219</v>
      </c>
      <c r="K67" s="37">
        <f t="shared" si="22"/>
        <v>15438.1536</v>
      </c>
    </row>
    <row r="68" spans="2:11" s="17" customFormat="1" hidden="1" x14ac:dyDescent="0.2">
      <c r="B68" s="34" t="s">
        <v>89</v>
      </c>
      <c r="C68" s="35" t="s">
        <v>93</v>
      </c>
      <c r="D68" s="36" t="s">
        <v>94</v>
      </c>
      <c r="E68" s="35" t="s">
        <v>22</v>
      </c>
      <c r="F68" s="35">
        <v>31</v>
      </c>
      <c r="G68" s="37">
        <v>15000</v>
      </c>
      <c r="H68" s="37"/>
      <c r="I68" s="37">
        <f t="shared" si="20"/>
        <v>15000</v>
      </c>
      <c r="J68" s="37">
        <f t="shared" si="21"/>
        <v>15219</v>
      </c>
      <c r="K68" s="37">
        <f t="shared" si="22"/>
        <v>15438.1536</v>
      </c>
    </row>
    <row r="69" spans="2:11" s="17" customFormat="1" hidden="1" x14ac:dyDescent="0.2">
      <c r="B69" s="34" t="s">
        <v>92</v>
      </c>
      <c r="C69" s="35" t="s">
        <v>96</v>
      </c>
      <c r="D69" s="36" t="s">
        <v>99</v>
      </c>
      <c r="E69" s="35" t="s">
        <v>22</v>
      </c>
      <c r="F69" s="35">
        <v>31</v>
      </c>
      <c r="G69" s="37">
        <v>15000</v>
      </c>
      <c r="H69" s="37"/>
      <c r="I69" s="37">
        <f t="shared" si="20"/>
        <v>15000</v>
      </c>
      <c r="J69" s="37">
        <f t="shared" si="21"/>
        <v>15219</v>
      </c>
      <c r="K69" s="37">
        <f t="shared" si="22"/>
        <v>15438.1536</v>
      </c>
    </row>
    <row r="70" spans="2:11" s="17" customFormat="1" hidden="1" x14ac:dyDescent="0.2">
      <c r="B70" s="34" t="s">
        <v>95</v>
      </c>
      <c r="C70" s="35" t="s">
        <v>100</v>
      </c>
      <c r="D70" s="36" t="s">
        <v>101</v>
      </c>
      <c r="E70" s="35" t="s">
        <v>22</v>
      </c>
      <c r="F70" s="35">
        <v>31</v>
      </c>
      <c r="G70" s="37">
        <v>10000</v>
      </c>
      <c r="H70" s="37"/>
      <c r="I70" s="37">
        <f t="shared" si="20"/>
        <v>10000</v>
      </c>
      <c r="J70" s="37">
        <f t="shared" si="21"/>
        <v>10146</v>
      </c>
      <c r="K70" s="37">
        <f t="shared" si="22"/>
        <v>10292.1024</v>
      </c>
    </row>
    <row r="71" spans="2:11" s="17" customFormat="1" hidden="1" x14ac:dyDescent="0.2">
      <c r="B71" s="39"/>
      <c r="C71" s="40"/>
      <c r="D71" s="41"/>
      <c r="E71" s="42"/>
      <c r="F71" s="42"/>
      <c r="G71" s="37"/>
      <c r="H71" s="37"/>
      <c r="I71" s="37"/>
      <c r="J71" s="37"/>
      <c r="K71" s="37"/>
    </row>
    <row r="72" spans="2:11" s="17" customFormat="1" hidden="1" x14ac:dyDescent="0.2">
      <c r="B72" s="39"/>
      <c r="C72" s="40"/>
      <c r="D72" s="41"/>
      <c r="E72" s="42"/>
      <c r="F72" s="42"/>
      <c r="G72" s="37"/>
      <c r="H72" s="37"/>
      <c r="I72" s="37"/>
      <c r="J72" s="37"/>
      <c r="K72" s="37"/>
    </row>
    <row r="73" spans="2:11" s="3" customFormat="1" ht="12.75" hidden="1" customHeight="1" x14ac:dyDescent="0.2">
      <c r="B73" s="43"/>
      <c r="C73" s="20"/>
      <c r="D73" s="22"/>
      <c r="E73" s="21"/>
      <c r="F73" s="21"/>
      <c r="G73" s="44"/>
      <c r="H73" s="44"/>
      <c r="I73" s="44"/>
      <c r="J73" s="44"/>
      <c r="K73" s="44"/>
    </row>
    <row r="74" spans="2:11" s="3" customFormat="1" ht="12.75" hidden="1" customHeight="1" x14ac:dyDescent="0.2">
      <c r="B74" s="45"/>
      <c r="C74" s="20"/>
      <c r="D74" s="22"/>
      <c r="E74" s="21"/>
      <c r="F74" s="21"/>
      <c r="G74" s="44"/>
      <c r="H74" s="44"/>
      <c r="I74" s="44"/>
      <c r="J74" s="44"/>
      <c r="K74" s="44"/>
    </row>
    <row r="75" spans="2:11" hidden="1" x14ac:dyDescent="0.2">
      <c r="B75" s="46" t="s">
        <v>43</v>
      </c>
      <c r="C75" s="20"/>
      <c r="D75" s="22"/>
      <c r="E75" s="22"/>
      <c r="F75" s="22"/>
      <c r="G75" s="47"/>
      <c r="H75" s="47"/>
      <c r="I75" s="47"/>
      <c r="J75" s="47"/>
      <c r="K75" s="47"/>
    </row>
    <row r="76" spans="2:11" hidden="1" x14ac:dyDescent="0.2">
      <c r="B76" s="19"/>
      <c r="C76" s="20"/>
      <c r="D76" s="22"/>
      <c r="E76" s="22"/>
      <c r="F76" s="22"/>
      <c r="G76" s="47"/>
      <c r="H76" s="48"/>
      <c r="I76" s="48"/>
      <c r="J76" s="48"/>
      <c r="K76" s="48"/>
    </row>
    <row r="77" spans="2:11" hidden="1" x14ac:dyDescent="0.2">
      <c r="B77" s="49" t="s">
        <v>45</v>
      </c>
      <c r="C77" s="50" t="s">
        <v>47</v>
      </c>
      <c r="D77" s="22"/>
      <c r="E77" s="22"/>
      <c r="F77" s="22"/>
      <c r="G77" s="47" t="e">
        <f>SUM(G24)</f>
        <v>#REF!</v>
      </c>
      <c r="H77" s="47" t="e">
        <f>SUM(H24)</f>
        <v>#REF!</v>
      </c>
      <c r="I77" s="47" t="e">
        <f>SUM(I24)</f>
        <v>#REF!</v>
      </c>
      <c r="J77" s="47" t="e">
        <f>SUM(J24)</f>
        <v>#REF!</v>
      </c>
      <c r="K77" s="47" t="e">
        <f>SUM(K24)</f>
        <v>#REF!</v>
      </c>
    </row>
    <row r="78" spans="2:11" hidden="1" x14ac:dyDescent="0.2">
      <c r="B78" s="23"/>
      <c r="C78" s="20"/>
      <c r="D78" s="22"/>
      <c r="E78" s="22"/>
      <c r="F78" s="22"/>
      <c r="G78" s="47"/>
      <c r="H78" s="47"/>
      <c r="I78" s="47"/>
      <c r="J78" s="47"/>
      <c r="K78" s="47"/>
    </row>
    <row r="79" spans="2:11" ht="14.25" hidden="1" customHeight="1" x14ac:dyDescent="0.2">
      <c r="B79" s="23" t="s">
        <v>22</v>
      </c>
      <c r="C79" s="20" t="s">
        <v>44</v>
      </c>
      <c r="D79" s="22"/>
      <c r="E79" s="22"/>
      <c r="F79" s="22"/>
      <c r="G79" s="47" t="e">
        <f>SUM(G24)</f>
        <v>#REF!</v>
      </c>
      <c r="H79" s="47" t="e">
        <f>SUM(H24)</f>
        <v>#REF!</v>
      </c>
      <c r="I79" s="47" t="e">
        <f>SUM(I24)</f>
        <v>#REF!</v>
      </c>
      <c r="J79" s="47" t="e">
        <f>SUM(J24)</f>
        <v>#REF!</v>
      </c>
      <c r="K79" s="47" t="e">
        <f>SUM(K24)</f>
        <v>#REF!</v>
      </c>
    </row>
    <row r="80" spans="2:11" x14ac:dyDescent="0.2">
      <c r="B80" s="12"/>
      <c r="E80" s="1"/>
      <c r="F80" s="1"/>
      <c r="G80" s="10"/>
      <c r="H80" s="11"/>
      <c r="I80" s="11"/>
    </row>
    <row r="81" spans="2:10" hidden="1" x14ac:dyDescent="0.2">
      <c r="B81" s="12"/>
      <c r="E81" s="83"/>
      <c r="F81" s="84"/>
      <c r="G81" s="84"/>
      <c r="H81" s="11"/>
      <c r="I81" s="11"/>
    </row>
    <row r="82" spans="2:10" hidden="1" x14ac:dyDescent="0.2">
      <c r="B82" s="12"/>
      <c r="E82" s="83"/>
      <c r="F82" s="84"/>
      <c r="G82" s="84"/>
      <c r="H82" s="11"/>
      <c r="I82" s="11"/>
    </row>
    <row r="83" spans="2:10" hidden="1" x14ac:dyDescent="0.2">
      <c r="B83" s="12"/>
      <c r="E83" s="83"/>
      <c r="F83" s="84"/>
      <c r="G83" s="84"/>
      <c r="H83" s="11"/>
      <c r="I83" s="11"/>
    </row>
    <row r="84" spans="2:10" hidden="1" x14ac:dyDescent="0.2">
      <c r="B84" s="12"/>
      <c r="E84" s="83"/>
      <c r="F84" s="84"/>
      <c r="G84" s="84"/>
      <c r="H84" s="11"/>
      <c r="I84" s="11"/>
    </row>
    <row r="85" spans="2:10" hidden="1" x14ac:dyDescent="0.2">
      <c r="B85" s="12"/>
      <c r="E85" s="83"/>
      <c r="F85" s="84"/>
      <c r="G85" s="84"/>
      <c r="H85" s="11"/>
      <c r="I85" s="11"/>
    </row>
    <row r="86" spans="2:10" x14ac:dyDescent="0.2">
      <c r="B86" s="12"/>
      <c r="E86" s="83"/>
      <c r="F86" s="84"/>
      <c r="G86" s="84"/>
      <c r="H86" s="11"/>
      <c r="I86" s="11"/>
    </row>
    <row r="87" spans="2:10" ht="18" x14ac:dyDescent="0.25">
      <c r="B87" s="12"/>
      <c r="D87" s="67"/>
      <c r="E87" s="51" t="s">
        <v>130</v>
      </c>
      <c r="F87" s="51"/>
      <c r="G87" s="51"/>
      <c r="H87" s="91"/>
      <c r="I87" s="91"/>
      <c r="J87" s="51"/>
    </row>
    <row r="88" spans="2:10" ht="18" x14ac:dyDescent="0.25">
      <c r="B88" s="12"/>
      <c r="D88" s="67"/>
      <c r="E88" s="51" t="s">
        <v>140</v>
      </c>
      <c r="F88" s="51"/>
      <c r="G88" s="51"/>
      <c r="H88" s="91"/>
      <c r="I88" s="91"/>
      <c r="J88" s="51"/>
    </row>
    <row r="89" spans="2:10" x14ac:dyDescent="0.2">
      <c r="B89" s="12"/>
      <c r="E89" s="83"/>
      <c r="F89" s="84"/>
      <c r="G89" s="84"/>
      <c r="H89" s="11"/>
      <c r="I89" s="11"/>
    </row>
    <row r="90" spans="2:10" x14ac:dyDescent="0.2">
      <c r="B90" s="12"/>
      <c r="E90" s="83"/>
      <c r="F90" s="84"/>
      <c r="G90" s="84"/>
      <c r="H90" s="11"/>
      <c r="I90" s="11"/>
    </row>
    <row r="91" spans="2:10" x14ac:dyDescent="0.2">
      <c r="B91" s="12"/>
      <c r="E91" s="83"/>
      <c r="F91" s="84"/>
      <c r="G91" s="84"/>
      <c r="H91" s="11"/>
      <c r="I91" s="11"/>
    </row>
    <row r="92" spans="2:10" x14ac:dyDescent="0.2">
      <c r="B92" s="12"/>
      <c r="E92" s="83"/>
      <c r="F92" s="84"/>
      <c r="G92" s="84"/>
      <c r="H92" s="11"/>
      <c r="I92" s="11"/>
    </row>
    <row r="93" spans="2:10" ht="12.75" customHeight="1" x14ac:dyDescent="0.2">
      <c r="B93" s="12"/>
      <c r="E93" s="83"/>
      <c r="F93" s="84"/>
      <c r="G93" s="84"/>
      <c r="H93" s="11"/>
      <c r="I93" s="11"/>
    </row>
    <row r="94" spans="2:10" ht="12.75" customHeight="1" x14ac:dyDescent="0.2">
      <c r="B94" s="12"/>
      <c r="E94" s="83"/>
      <c r="F94" s="84"/>
      <c r="G94" s="84"/>
      <c r="H94" s="1"/>
      <c r="I94" s="1"/>
    </row>
    <row r="95" spans="2:10" ht="12.75" customHeight="1" x14ac:dyDescent="0.2">
      <c r="B95" s="12"/>
      <c r="E95" s="1"/>
      <c r="F95" s="1"/>
      <c r="G95" s="1"/>
      <c r="H95" s="1"/>
      <c r="I95" s="6"/>
    </row>
    <row r="96" spans="2:10" ht="12.75" customHeight="1" x14ac:dyDescent="0.2">
      <c r="B96" s="12"/>
      <c r="E96" s="85"/>
      <c r="F96" s="85"/>
      <c r="G96" s="85"/>
      <c r="H96" s="16"/>
      <c r="I96" s="16"/>
    </row>
    <row r="97" spans="2:9" ht="12.75" customHeight="1" x14ac:dyDescent="0.2">
      <c r="B97" s="12"/>
      <c r="E97" s="1"/>
      <c r="F97" s="1"/>
      <c r="G97" s="10"/>
      <c r="H97" s="1"/>
      <c r="I97" s="11"/>
    </row>
    <row r="98" spans="2:9" ht="12.75" customHeight="1" x14ac:dyDescent="0.2">
      <c r="B98" s="9"/>
      <c r="G98" s="10"/>
      <c r="H98" s="1"/>
    </row>
    <row r="99" spans="2:9" ht="12.75" customHeight="1" x14ac:dyDescent="0.2">
      <c r="B99" s="9"/>
      <c r="G99" s="10"/>
      <c r="H99" s="1"/>
    </row>
    <row r="100" spans="2:9" ht="12.75" customHeight="1" x14ac:dyDescent="0.2">
      <c r="B100" s="9"/>
      <c r="G100" s="13"/>
      <c r="H100" s="13"/>
      <c r="I100" s="13"/>
    </row>
    <row r="101" spans="2:9" ht="12.75" customHeight="1" x14ac:dyDescent="0.2">
      <c r="B101" s="9"/>
      <c r="D101" s="14"/>
      <c r="G101" s="13"/>
    </row>
    <row r="102" spans="2:9" ht="12.75" customHeight="1" x14ac:dyDescent="0.2">
      <c r="B102" s="9"/>
    </row>
    <row r="103" spans="2:9" ht="12.75" customHeight="1" x14ac:dyDescent="0.2">
      <c r="B103" s="9"/>
    </row>
    <row r="104" spans="2:9" ht="12.75" customHeight="1" x14ac:dyDescent="0.2">
      <c r="B104" s="9"/>
      <c r="G104" s="15"/>
      <c r="H104" s="15"/>
      <c r="I104" s="15"/>
    </row>
    <row r="105" spans="2:9" ht="12.75" customHeight="1" x14ac:dyDescent="0.2">
      <c r="B105" s="9"/>
    </row>
    <row r="106" spans="2:9" ht="12.75" customHeight="1" x14ac:dyDescent="0.2">
      <c r="B106" s="9"/>
    </row>
    <row r="107" spans="2:9" x14ac:dyDescent="0.2">
      <c r="B107" s="9"/>
    </row>
    <row r="108" spans="2:9" x14ac:dyDescent="0.2">
      <c r="B108" s="9"/>
    </row>
    <row r="109" spans="2:9" x14ac:dyDescent="0.2">
      <c r="B109" s="9"/>
    </row>
    <row r="110" spans="2:9" x14ac:dyDescent="0.2">
      <c r="B110" s="9"/>
    </row>
    <row r="111" spans="2:9" x14ac:dyDescent="0.2">
      <c r="B111" s="9"/>
    </row>
    <row r="112" spans="2:9" x14ac:dyDescent="0.2">
      <c r="B112" s="9"/>
    </row>
    <row r="113" spans="2:2" x14ac:dyDescent="0.2">
      <c r="B113" s="9"/>
    </row>
    <row r="114" spans="2:2" x14ac:dyDescent="0.2">
      <c r="B114" s="9"/>
    </row>
    <row r="115" spans="2:2" x14ac:dyDescent="0.2">
      <c r="B115" s="9"/>
    </row>
    <row r="116" spans="2:2" x14ac:dyDescent="0.2">
      <c r="B116" s="9"/>
    </row>
    <row r="117" spans="2:2" x14ac:dyDescent="0.2">
      <c r="B117" s="9"/>
    </row>
    <row r="118" spans="2:2" x14ac:dyDescent="0.2">
      <c r="B118" s="9"/>
    </row>
    <row r="119" spans="2:2" x14ac:dyDescent="0.2">
      <c r="B119" s="9"/>
    </row>
    <row r="120" spans="2:2" x14ac:dyDescent="0.2">
      <c r="B120" s="9"/>
    </row>
  </sheetData>
  <mergeCells count="19">
    <mergeCell ref="E96:G96"/>
    <mergeCell ref="B12:G12"/>
    <mergeCell ref="B13:G13"/>
    <mergeCell ref="B16:G16"/>
    <mergeCell ref="E94:G94"/>
    <mergeCell ref="B26:F26"/>
    <mergeCell ref="B27:F27"/>
    <mergeCell ref="E81:G81"/>
    <mergeCell ref="E82:G82"/>
    <mergeCell ref="E83:G83"/>
    <mergeCell ref="E84:G84"/>
    <mergeCell ref="E85:G85"/>
    <mergeCell ref="B17:K17"/>
    <mergeCell ref="E86:G86"/>
    <mergeCell ref="E92:G92"/>
    <mergeCell ref="E93:G93"/>
    <mergeCell ref="E89:G89"/>
    <mergeCell ref="E90:G90"/>
    <mergeCell ref="E91:G91"/>
  </mergeCells>
  <phoneticPr fontId="6" type="noConversion"/>
  <pageMargins left="0.23622047244094491" right="0.23622047244094491" top="0.39370078740157483" bottom="0" header="0" footer="0"/>
  <pageSetup paperSize="9" scale="6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Šef računovodstva</cp:lastModifiedBy>
  <cp:lastPrinted>2024-11-19T07:23:17Z</cp:lastPrinted>
  <dcterms:created xsi:type="dcterms:W3CDTF">2014-12-30T09:14:39Z</dcterms:created>
  <dcterms:modified xsi:type="dcterms:W3CDTF">2024-11-19T07:23:21Z</dcterms:modified>
</cp:coreProperties>
</file>